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55" windowWidth="20730" windowHeight="11760"/>
  </bookViews>
  <sheets>
    <sheet name="REP_EST_PARC" sheetId="17" r:id="rId1"/>
    <sheet name="Página26" sheetId="39" state="hidden" r:id="rId2"/>
    <sheet name="Página27" sheetId="40" state="hidden" r:id="rId3"/>
    <sheet name="Página28" sheetId="41" state="hidden" r:id="rId4"/>
  </sheets>
  <definedNames>
    <definedName name="_xlnm._FilterDatabase" localSheetId="0" hidden="1">REP_EST_PARC!$A$5:$O$21</definedName>
    <definedName name="iDados">#REF!</definedName>
    <definedName name="iDados_JA">#REF!</definedName>
    <definedName name="iMaisEd">#REF!</definedName>
    <definedName name="iParam">#REF!</definedName>
    <definedName name="iRep2">#REF!</definedName>
    <definedName name="iSinal">#REF!</definedName>
    <definedName name="iTipoEstabelecimento">#REF!</definedName>
    <definedName name="iTiposEst">#REF!</definedName>
    <definedName name="percA">#REF!</definedName>
    <definedName name="percAgricola">#REF!</definedName>
    <definedName name="Z_B475368E_055E_4CEB_95F5_B4326603563B_.wvu.FilterData" localSheetId="0" hidden="1">REP_EST_PARC!$C$5:$O$21</definedName>
  </definedNames>
  <calcPr calcId="124519"/>
  <customWorkbookViews>
    <customWorkbookView name="Elaine" guid="{88C8200E-D536-4252-A6F4-B38955907D79}" maximized="1" windowWidth="0" windowHeight="0" activeSheetId="0"/>
    <customWorkbookView name="Filtro 1" guid="{B475368E-055E-4CEB-95F5-B4326603563B}" maximized="1" windowWidth="0" windowHeight="0" activeSheetId="0"/>
  </customWorkbookViews>
  <fileRecoveryPr repairLoad="1"/>
</workbook>
</file>

<file path=xl/calcChain.xml><?xml version="1.0" encoding="utf-8"?>
<calcChain xmlns="http://schemas.openxmlformats.org/spreadsheetml/2006/main">
  <c r="H3" i="17"/>
  <c r="L3"/>
  <c r="I3"/>
  <c r="M3"/>
  <c r="C4"/>
  <c r="J3"/>
  <c r="N3"/>
  <c r="K3"/>
  <c r="O3" l="1"/>
  <c r="A5"/>
  <c r="F5"/>
  <c r="B5"/>
  <c r="J5"/>
  <c r="K5"/>
  <c r="D5"/>
  <c r="G5"/>
  <c r="H5"/>
  <c r="E5"/>
  <c r="N5"/>
  <c r="C5"/>
  <c r="L5"/>
  <c r="I5"/>
  <c r="M5"/>
</calcChain>
</file>

<file path=xl/sharedStrings.xml><?xml version="1.0" encoding="utf-8"?>
<sst xmlns="http://schemas.openxmlformats.org/spreadsheetml/2006/main" count="130" uniqueCount="75">
  <si>
    <t>BANCO</t>
  </si>
  <si>
    <t>AGENCIA</t>
  </si>
  <si>
    <t>CONTA CORRENTE</t>
  </si>
  <si>
    <t xml:space="preserve">REGIONAL </t>
  </si>
  <si>
    <t>MUNICÍPIO</t>
  </si>
  <si>
    <t>CNPJ</t>
  </si>
  <si>
    <t>AEE</t>
  </si>
  <si>
    <t xml:space="preserve">E. M. PARCIAL </t>
  </si>
  <si>
    <t>EJA 1º E 2º SEGM</t>
  </si>
  <si>
    <t>001</t>
  </si>
  <si>
    <t>Arraias</t>
  </si>
  <si>
    <t>A. E. COM.COL EST PROFA. JOANA B. CORDEIRO</t>
  </si>
  <si>
    <t>00922190000102</t>
  </si>
  <si>
    <t>0541</t>
  </si>
  <si>
    <t>231770</t>
  </si>
  <si>
    <t>A.A. ESCOL. DA ESC. EST. BRIGADEIRO FELIPE</t>
  </si>
  <si>
    <t>01221149000163</t>
  </si>
  <si>
    <t>232165</t>
  </si>
  <si>
    <t>ASS. APOIO ESC. EST. JACY ALVES DE BARROS</t>
  </si>
  <si>
    <t>01284634000186</t>
  </si>
  <si>
    <t>232246</t>
  </si>
  <si>
    <t>A.A. ESCOLA ESTADUAL CANABRAVA/ZULMIRA MAGALHÃES</t>
  </si>
  <si>
    <t>01284633000131</t>
  </si>
  <si>
    <t>23219X</t>
  </si>
  <si>
    <t>A.A. ESCOLAR DA ESC. EST. SILVA DOURADO</t>
  </si>
  <si>
    <t>01301519000172</t>
  </si>
  <si>
    <t>232297</t>
  </si>
  <si>
    <t>Aurora do Tocantins</t>
  </si>
  <si>
    <t>A.A. A ESCOLA/COL. EST.PROF. RANULFA</t>
  </si>
  <si>
    <t>01133691000164</t>
  </si>
  <si>
    <t>3977</t>
  </si>
  <si>
    <t>102725</t>
  </si>
  <si>
    <t>ASS. APOIO ESCOLA ESTADUAL DONA INES</t>
  </si>
  <si>
    <t>01190419000116</t>
  </si>
  <si>
    <t>109703</t>
  </si>
  <si>
    <t>Combinado</t>
  </si>
  <si>
    <t>A.A. DO COL. E.JOAQUIM DE SENA E SILVA</t>
  </si>
  <si>
    <t>01230223000108</t>
  </si>
  <si>
    <t>232106</t>
  </si>
  <si>
    <t>A.A. DA ESCOLA ESTADUAL COMBINADO</t>
  </si>
  <si>
    <t>01136003000110</t>
  </si>
  <si>
    <t>231940</t>
  </si>
  <si>
    <t>A.A. ESC. EST. AUGUSTA VAZ DOS S.TEIXEIRA</t>
  </si>
  <si>
    <t>01186458000140</t>
  </si>
  <si>
    <t>56855</t>
  </si>
  <si>
    <t>Lavandeira</t>
  </si>
  <si>
    <t>ASSOC. DE APOIO ESC. EST. LAVANDEIRA</t>
  </si>
  <si>
    <t>01136024000135</t>
  </si>
  <si>
    <t>231916</t>
  </si>
  <si>
    <t>Novo Alegre</t>
  </si>
  <si>
    <t>ASSOC. DE APOIO COL. EST. DR.JOAO D`ABREU</t>
  </si>
  <si>
    <t>01146115000151</t>
  </si>
  <si>
    <t>178845</t>
  </si>
  <si>
    <t>Parana</t>
  </si>
  <si>
    <t>A.A. DO COL. EST. DES.VIRGILIO DE M.FRANCO</t>
  </si>
  <si>
    <t>01284635000120</t>
  </si>
  <si>
    <t>4790</t>
  </si>
  <si>
    <t>232327</t>
  </si>
  <si>
    <t>A.A. DA ESC. EST.EUCLIDES BEZERRA GERAIS</t>
  </si>
  <si>
    <t>01401950000190</t>
  </si>
  <si>
    <t>232483</t>
  </si>
  <si>
    <t>ASSOC. DE APOIO A ESC. EST. REUNIDA FLORESTA</t>
  </si>
  <si>
    <t>03834797000110</t>
  </si>
  <si>
    <t>113247</t>
  </si>
  <si>
    <t>A.A. A ESC. EST. REUNIDA SANTA RITA DO RIO PALMA</t>
  </si>
  <si>
    <t>03834784000141</t>
  </si>
  <si>
    <t>113638</t>
  </si>
  <si>
    <t xml:space="preserve"> </t>
  </si>
  <si>
    <t>SUBTOTAL:</t>
  </si>
  <si>
    <t>EDUC. INFANTIL PRÉ ESCOLA</t>
  </si>
  <si>
    <t>ENS. FUND.  
(PARCIAL)</t>
  </si>
  <si>
    <t>QUILOMBOLA 
(PARCIAL)</t>
  </si>
  <si>
    <t>INDIGENA (PARCIAL)</t>
  </si>
  <si>
    <t>VALOR TOTAL DO REPASSE (em R$)</t>
  </si>
  <si>
    <t xml:space="preserve">2º REPASSE TESOURO ESTADUAL - PNAE TOCANTINS 2022                                            ESCOLA EM PERÍODO PARCIAL </t>
  </si>
</sst>
</file>

<file path=xl/styles.xml><?xml version="1.0" encoding="utf-8"?>
<styleSheet xmlns="http://schemas.openxmlformats.org/spreadsheetml/2006/main">
  <fonts count="13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1"/>
      <color rgb="FF000000"/>
      <name val="Calibri"/>
    </font>
    <font>
      <b/>
      <sz val="14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10"/>
      <name val="Arial"/>
    </font>
    <font>
      <sz val="9"/>
      <name val="Arial"/>
      <family val="2"/>
    </font>
    <font>
      <sz val="6"/>
      <color theme="4" tint="-0.499984740745262"/>
      <name val="Inconsolata"/>
    </font>
    <font>
      <b/>
      <sz val="6"/>
      <color theme="4" tint="-0.49998474074526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FC5E8"/>
        <bgColor rgb="FF9FC5E8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rgb="FFF3F3F3"/>
      </patternFill>
    </fill>
    <fill>
      <patternFill patternType="solid">
        <fgColor theme="8" tint="0.79998168889431442"/>
        <bgColor rgb="FFEDE9CF"/>
      </patternFill>
    </fill>
    <fill>
      <patternFill patternType="solid">
        <fgColor theme="0" tint="-4.9989318521683403E-2"/>
        <bgColor rgb="FFCFE2F3"/>
      </patternFill>
    </fill>
    <fill>
      <patternFill patternType="solid">
        <fgColor theme="3" tint="0.59999389629810485"/>
        <bgColor rgb="FFA2C4C9"/>
      </patternFill>
    </fill>
    <fill>
      <patternFill patternType="solid">
        <fgColor theme="4" tint="-0.499984740745262"/>
        <bgColor rgb="FF741B47"/>
      </patternFill>
    </fill>
    <fill>
      <patternFill patternType="solid">
        <fgColor theme="4" tint="-0.499984740745262"/>
        <bgColor rgb="FF666666"/>
      </patternFill>
    </fill>
  </fills>
  <borders count="14">
    <border>
      <left/>
      <right/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thin">
        <color rgb="FFB45F06"/>
      </left>
      <right/>
      <top/>
      <bottom/>
      <diagonal/>
    </border>
    <border>
      <left/>
      <right/>
      <top style="medium">
        <color rgb="FFCC4125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49" fontId="9" fillId="3" borderId="4" xfId="0" applyNumberFormat="1" applyFont="1" applyFill="1" applyBorder="1" applyAlignment="1">
      <alignment horizontal="center"/>
    </xf>
    <xf numFmtId="4" fontId="9" fillId="3" borderId="6" xfId="0" applyNumberFormat="1" applyFont="1" applyFill="1" applyBorder="1" applyAlignment="1">
      <alignment horizontal="center"/>
    </xf>
    <xf numFmtId="4" fontId="9" fillId="3" borderId="5" xfId="0" applyNumberFormat="1" applyFont="1" applyFill="1" applyBorder="1"/>
    <xf numFmtId="0" fontId="10" fillId="3" borderId="5" xfId="0" applyFont="1" applyFill="1" applyBorder="1"/>
    <xf numFmtId="0" fontId="9" fillId="5" borderId="4" xfId="0" applyFont="1" applyFill="1" applyBorder="1"/>
    <xf numFmtId="0" fontId="9" fillId="5" borderId="6" xfId="0" applyFont="1" applyFill="1" applyBorder="1"/>
    <xf numFmtId="0" fontId="9" fillId="6" borderId="4" xfId="0" applyFont="1" applyFill="1" applyBorder="1"/>
    <xf numFmtId="0" fontId="9" fillId="6" borderId="6" xfId="0" applyFont="1" applyFill="1" applyBorder="1"/>
    <xf numFmtId="0" fontId="10" fillId="6" borderId="5" xfId="0" applyFont="1" applyFill="1" applyBorder="1"/>
    <xf numFmtId="49" fontId="9" fillId="6" borderId="4" xfId="0" applyNumberFormat="1" applyFont="1" applyFill="1" applyBorder="1" applyAlignment="1">
      <alignment horizontal="center"/>
    </xf>
    <xf numFmtId="4" fontId="9" fillId="6" borderId="6" xfId="0" applyNumberFormat="1" applyFont="1" applyFill="1" applyBorder="1" applyAlignment="1">
      <alignment horizontal="center"/>
    </xf>
    <xf numFmtId="4" fontId="9" fillId="6" borderId="5" xfId="0" applyNumberFormat="1" applyFont="1" applyFill="1" applyBorder="1"/>
    <xf numFmtId="0" fontId="11" fillId="9" borderId="0" xfId="0" applyFont="1" applyFill="1"/>
    <xf numFmtId="0" fontId="12" fillId="10" borderId="0" xfId="0" applyFont="1" applyFill="1" applyAlignment="1">
      <alignment horizontal="center" wrapText="1"/>
    </xf>
    <xf numFmtId="0" fontId="12" fillId="10" borderId="1" xfId="0" applyFont="1" applyFill="1" applyBorder="1" applyAlignment="1">
      <alignment horizontal="center" wrapText="1"/>
    </xf>
    <xf numFmtId="0" fontId="12" fillId="10" borderId="2" xfId="0" applyFont="1" applyFill="1" applyBorder="1" applyAlignment="1">
      <alignment horizontal="center" wrapText="1"/>
    </xf>
    <xf numFmtId="0" fontId="9" fillId="5" borderId="7" xfId="0" applyFont="1" applyFill="1" applyBorder="1"/>
    <xf numFmtId="0" fontId="9" fillId="5" borderId="8" xfId="0" applyFont="1" applyFill="1" applyBorder="1"/>
    <xf numFmtId="0" fontId="10" fillId="3" borderId="9" xfId="0" applyFont="1" applyFill="1" applyBorder="1"/>
    <xf numFmtId="49" fontId="9" fillId="3" borderId="7" xfId="0" applyNumberFormat="1" applyFont="1" applyFill="1" applyBorder="1" applyAlignment="1">
      <alignment horizontal="center"/>
    </xf>
    <xf numFmtId="4" fontId="9" fillId="3" borderId="8" xfId="0" applyNumberFormat="1" applyFont="1" applyFill="1" applyBorder="1" applyAlignment="1">
      <alignment horizontal="center"/>
    </xf>
    <xf numFmtId="4" fontId="9" fillId="3" borderId="9" xfId="0" applyNumberFormat="1" applyFont="1" applyFill="1" applyBorder="1"/>
    <xf numFmtId="4" fontId="7" fillId="7" borderId="10" xfId="0" applyNumberFormat="1" applyFont="1" applyFill="1" applyBorder="1" applyAlignment="1">
      <alignment horizontal="center" wrapText="1"/>
    </xf>
    <xf numFmtId="4" fontId="6" fillId="7" borderId="10" xfId="0" applyNumberFormat="1" applyFont="1" applyFill="1" applyBorder="1"/>
    <xf numFmtId="0" fontId="2" fillId="4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textRotation="90"/>
    </xf>
    <xf numFmtId="49" fontId="3" fillId="4" borderId="10" xfId="0" applyNumberFormat="1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wrapText="1"/>
    </xf>
    <xf numFmtId="0" fontId="1" fillId="0" borderId="3" xfId="0" applyFont="1" applyBorder="1"/>
    <xf numFmtId="0" fontId="0" fillId="0" borderId="0" xfId="0" applyFont="1" applyAlignment="1"/>
    <xf numFmtId="0" fontId="5" fillId="2" borderId="10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0" fillId="0" borderId="10" xfId="0" applyFont="1" applyBorder="1" applyAlignment="1"/>
    <xf numFmtId="0" fontId="6" fillId="7" borderId="11" xfId="0" applyFont="1" applyFill="1" applyBorder="1" applyAlignment="1">
      <alignment horizontal="center" wrapText="1"/>
    </xf>
    <xf numFmtId="0" fontId="6" fillId="7" borderId="12" xfId="0" applyFont="1" applyFill="1" applyBorder="1" applyAlignment="1">
      <alignment horizontal="center" wrapText="1"/>
    </xf>
    <xf numFmtId="0" fontId="6" fillId="7" borderId="13" xfId="0" applyFont="1" applyFill="1" applyBorder="1" applyAlignment="1">
      <alignment horizontal="center" wrapText="1"/>
    </xf>
  </cellXfs>
  <cellStyles count="1">
    <cellStyle name="Normal" xfId="0" builtinId="0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FFFF"/>
          <bgColor rgb="FFFFFFFF"/>
        </patternFill>
      </fill>
    </dxf>
  </dxfs>
  <tableStyles count="4">
    <tableStyle name="BDADOS-style" pivot="0" count="2">
      <tableStyleElement type="firstRowStripe" dxfId="10"/>
      <tableStyleElement type="secondRowStripe" dxfId="9"/>
    </tableStyle>
    <tableStyle name="BDADOS-style 2" pivot="0" count="2">
      <tableStyleElement type="firstRowStripe" dxfId="8"/>
      <tableStyleElement type="secondRowStripe" dxfId="7"/>
    </tableStyle>
    <tableStyle name="REP_EST_TI-style" pivot="0" count="3">
      <tableStyleElement type="headerRow" dxfId="6"/>
      <tableStyleElement type="firstRowStripe" dxfId="5"/>
      <tableStyleElement type="secondRowStripe" dxfId="4"/>
    </tableStyle>
    <tableStyle name="REP_EST_PJA-style" pivot="0" count="3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933450</xdr:colOff>
      <xdr:row>0</xdr:row>
      <xdr:rowOff>123825</xdr:rowOff>
    </xdr:from>
    <xdr:ext cx="2638425" cy="7524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00425" y="123825"/>
          <a:ext cx="2638425" cy="7524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266700</xdr:colOff>
      <xdr:row>0</xdr:row>
      <xdr:rowOff>123825</xdr:rowOff>
    </xdr:from>
    <xdr:ext cx="2505075" cy="752475"/>
    <xdr:pic>
      <xdr:nvPicPr>
        <xdr:cNvPr id="3" name="image3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123825"/>
          <a:ext cx="2505075" cy="7524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3D85C6"/>
    <outlinePr summaryBelow="0" summaryRight="0"/>
  </sheetPr>
  <dimension ref="A1:O21"/>
  <sheetViews>
    <sheetView showGridLines="0" tabSelected="1" workbookViewId="0">
      <pane ySplit="5" topLeftCell="A6" activePane="bottomLeft" state="frozen"/>
      <selection pane="bottomLeft" activeCell="H30" sqref="H30"/>
    </sheetView>
  </sheetViews>
  <sheetFormatPr defaultColWidth="14.42578125" defaultRowHeight="15.75" customHeight="1"/>
  <cols>
    <col min="1" max="1" width="16" customWidth="1"/>
    <col min="2" max="2" width="21" customWidth="1"/>
    <col min="3" max="3" width="57.28515625" customWidth="1"/>
    <col min="4" max="4" width="18.85546875" customWidth="1"/>
    <col min="5" max="5" width="8" customWidth="1"/>
    <col min="6" max="6" width="8.5703125" customWidth="1"/>
    <col min="7" max="7" width="7.7109375" customWidth="1"/>
    <col min="8" max="8" width="10" customWidth="1"/>
    <col min="9" max="9" width="12.7109375" customWidth="1"/>
    <col min="10" max="10" width="13" customWidth="1"/>
    <col min="11" max="11" width="12.7109375" customWidth="1"/>
    <col min="12" max="12" width="12.42578125" customWidth="1"/>
    <col min="13" max="13" width="12.7109375" customWidth="1"/>
    <col min="14" max="14" width="11.42578125" customWidth="1"/>
    <col min="15" max="15" width="16.85546875" customWidth="1"/>
  </cols>
  <sheetData>
    <row r="1" spans="1:15" ht="24" customHeight="1">
      <c r="A1" s="30" t="s">
        <v>67</v>
      </c>
      <c r="B1" s="31"/>
      <c r="C1" s="31"/>
      <c r="D1" s="33" t="s">
        <v>74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27.75" customHeight="1">
      <c r="A2" s="32"/>
      <c r="B2" s="32"/>
      <c r="C2" s="32"/>
      <c r="D2" s="34"/>
      <c r="E2" s="35"/>
      <c r="F2" s="35"/>
      <c r="G2" s="35"/>
      <c r="H2" s="35"/>
      <c r="I2" s="35"/>
      <c r="J2" s="35"/>
      <c r="K2" s="35"/>
      <c r="L2" s="35"/>
      <c r="M2" s="35"/>
      <c r="N2" s="35"/>
      <c r="O2" s="34"/>
    </row>
    <row r="3" spans="1:15" ht="24" customHeight="1">
      <c r="A3" s="32"/>
      <c r="B3" s="32"/>
      <c r="C3" s="32"/>
      <c r="D3" s="36" t="s">
        <v>68</v>
      </c>
      <c r="E3" s="37"/>
      <c r="F3" s="37"/>
      <c r="G3" s="38"/>
      <c r="H3" s="23">
        <f t="shared" ref="H3:O3" si="0">SUBTOTAL(9,H6:H21)</f>
        <v>0</v>
      </c>
      <c r="I3" s="23">
        <f t="shared" si="0"/>
        <v>43638</v>
      </c>
      <c r="J3" s="23">
        <f t="shared" si="0"/>
        <v>0</v>
      </c>
      <c r="K3" s="23">
        <f t="shared" si="0"/>
        <v>0</v>
      </c>
      <c r="L3" s="23">
        <f t="shared" si="0"/>
        <v>5313</v>
      </c>
      <c r="M3" s="23">
        <f t="shared" si="0"/>
        <v>25305</v>
      </c>
      <c r="N3" s="23">
        <f t="shared" si="0"/>
        <v>5103</v>
      </c>
      <c r="O3" s="24">
        <f t="shared" si="0"/>
        <v>79359</v>
      </c>
    </row>
    <row r="4" spans="1:15" ht="56.25" customHeight="1">
      <c r="A4" s="25" t="s">
        <v>3</v>
      </c>
      <c r="B4" s="25" t="s">
        <v>4</v>
      </c>
      <c r="C4" s="26" t="str">
        <f>"UNIDADES EXECUTORAS = " &amp; COUNTA(C6:C21)</f>
        <v>UNIDADES EXECUTORAS = 16</v>
      </c>
      <c r="D4" s="26" t="s">
        <v>5</v>
      </c>
      <c r="E4" s="28" t="s">
        <v>0</v>
      </c>
      <c r="F4" s="28" t="s">
        <v>1</v>
      </c>
      <c r="G4" s="29" t="s">
        <v>2</v>
      </c>
      <c r="H4" s="27" t="s">
        <v>69</v>
      </c>
      <c r="I4" s="27" t="s">
        <v>70</v>
      </c>
      <c r="J4" s="27" t="s">
        <v>71</v>
      </c>
      <c r="K4" s="27" t="s">
        <v>72</v>
      </c>
      <c r="L4" s="27" t="s">
        <v>6</v>
      </c>
      <c r="M4" s="27" t="s">
        <v>7</v>
      </c>
      <c r="N4" s="27" t="s">
        <v>8</v>
      </c>
      <c r="O4" s="27" t="s">
        <v>73</v>
      </c>
    </row>
    <row r="5" spans="1:15" ht="14.25" customHeight="1">
      <c r="A5" s="13" t="str">
        <f ca="1">IFERROR(__xludf.DUMMYFUNCTION("QUERY(REP_EST!A6:Z4951,""select A,B,C,D,E,F,G,H,I,J,L,O,P,Q,T WHERE H&gt;0 OR I&gt;0 OR J&gt;0 OR L&gt;0 OR O&gt;0 OR P&gt;0 OR Q&gt;0 OR T&gt;0"")"),"REGIONAL ")</f>
        <v xml:space="preserve">REGIONAL </v>
      </c>
      <c r="B5" s="14" t="str">
        <f ca="1">IFERROR(__xludf.DUMMYFUNCTION("""COMPUTED_VALUE"""),"MUNICÍPIO")</f>
        <v>MUNICÍPIO</v>
      </c>
      <c r="C5" s="14" t="str">
        <f ca="1">IFERROR(__xludf.DUMMYFUNCTION("""COMPUTED_VALUE"""),"UNIDADE EXECUTORA")</f>
        <v>UNIDADE EXECUTORA</v>
      </c>
      <c r="D5" s="14" t="str">
        <f ca="1">IFERROR(__xludf.DUMMYFUNCTION("""COMPUTED_VALUE"""),"CNPJ")</f>
        <v>CNPJ</v>
      </c>
      <c r="E5" s="14" t="str">
        <f ca="1">IFERROR(__xludf.DUMMYFUNCTION("""COMPUTED_VALUE"""),"BANCO")</f>
        <v>BANCO</v>
      </c>
      <c r="F5" s="14" t="str">
        <f ca="1">IFERROR(__xludf.DUMMYFUNCTION("""COMPUTED_VALUE"""),"AGENCIA")</f>
        <v>AGENCIA</v>
      </c>
      <c r="G5" s="14" t="str">
        <f ca="1">IFERROR(__xludf.DUMMYFUNCTION("""COMPUTED_VALUE"""),"C. CORRENTE")</f>
        <v>C. CORRENTE</v>
      </c>
      <c r="H5" s="15" t="str">
        <f ca="1">IFERROR(__xludf.DUMMYFUNCTION("""COMPUTED_VALUE"""),"product(ED. INF. PRÉ ESCOLA21())")</f>
        <v>product(ED. INF. PRÉ ESCOLA21())</v>
      </c>
      <c r="I5" s="15" t="str">
        <f ca="1">IFERROR(__xludf.DUMMYFUNCTION("""COMPUTED_VALUE"""),"product(E. F.  PARCIAL21())")</f>
        <v>product(E. F.  PARCIAL21())</v>
      </c>
      <c r="J5" s="15" t="str">
        <f ca="1">IFERROR(__xludf.DUMMYFUNCTION("""COMPUTED_VALUE"""),"product(FUND/MÉDIOQuilombola (parcial)21())")</f>
        <v>product(FUND/MÉDIOQuilombola (parcial)21())</v>
      </c>
      <c r="K5" s="15" t="str">
        <f ca="1">IFERROR(__xludf.DUMMYFUNCTION("""COMPUTED_VALUE"""),"product(FUND/MÉDIOINDIGENA (parcial)21())")</f>
        <v>product(FUND/MÉDIOINDIGENA (parcial)21())</v>
      </c>
      <c r="L5" s="15" t="str">
        <f ca="1">IFERROR(__xludf.DUMMYFUNCTION("""COMPUTED_VALUE"""),"product(AEE21())")</f>
        <v>product(AEE21())</v>
      </c>
      <c r="M5" s="15" t="str">
        <f ca="1">IFERROR(__xludf.DUMMYFUNCTION("""COMPUTED_VALUE"""),"product(E. M. PARCIAL 21())")</f>
        <v>product(E. M. PARCIAL 21())</v>
      </c>
      <c r="N5" s="15" t="str">
        <f ca="1">IFERROR(__xludf.DUMMYFUNCTION("""COMPUTED_VALUE"""),"product(EJA 1º E 2º SEGM21())")</f>
        <v>product(EJA 1º E 2º SEGM21())</v>
      </c>
      <c r="O5" s="16" t="s">
        <v>73</v>
      </c>
    </row>
    <row r="6" spans="1:15" ht="12.75">
      <c r="A6" s="7" t="s">
        <v>10</v>
      </c>
      <c r="B6" s="8" t="s">
        <v>10</v>
      </c>
      <c r="C6" s="9" t="s">
        <v>11</v>
      </c>
      <c r="D6" s="10" t="s">
        <v>12</v>
      </c>
      <c r="E6" s="11" t="s">
        <v>9</v>
      </c>
      <c r="F6" s="11" t="s">
        <v>13</v>
      </c>
      <c r="G6" s="12" t="s">
        <v>14</v>
      </c>
      <c r="H6" s="12">
        <v>0</v>
      </c>
      <c r="I6" s="12">
        <v>0</v>
      </c>
      <c r="J6" s="12">
        <v>0</v>
      </c>
      <c r="K6" s="12">
        <v>0</v>
      </c>
      <c r="L6" s="12">
        <v>336</v>
      </c>
      <c r="M6" s="12">
        <v>0</v>
      </c>
      <c r="N6" s="12">
        <v>0</v>
      </c>
      <c r="O6" s="12">
        <v>336</v>
      </c>
    </row>
    <row r="7" spans="1:15" ht="12.75">
      <c r="A7" s="5" t="s">
        <v>10</v>
      </c>
      <c r="B7" s="6" t="s">
        <v>10</v>
      </c>
      <c r="C7" s="4" t="s">
        <v>15</v>
      </c>
      <c r="D7" s="1" t="s">
        <v>16</v>
      </c>
      <c r="E7" s="2" t="s">
        <v>9</v>
      </c>
      <c r="F7" s="2" t="s">
        <v>13</v>
      </c>
      <c r="G7" s="3" t="s">
        <v>17</v>
      </c>
      <c r="H7" s="3">
        <v>0</v>
      </c>
      <c r="I7" s="3">
        <v>2646</v>
      </c>
      <c r="J7" s="3">
        <v>0</v>
      </c>
      <c r="K7" s="3">
        <v>0</v>
      </c>
      <c r="L7" s="3">
        <v>378</v>
      </c>
      <c r="M7" s="3">
        <v>3465</v>
      </c>
      <c r="N7" s="3">
        <v>0</v>
      </c>
      <c r="O7" s="3">
        <v>6489</v>
      </c>
    </row>
    <row r="8" spans="1:15" ht="12.75">
      <c r="A8" s="7" t="s">
        <v>10</v>
      </c>
      <c r="B8" s="8" t="s">
        <v>10</v>
      </c>
      <c r="C8" s="9" t="s">
        <v>18</v>
      </c>
      <c r="D8" s="10" t="s">
        <v>19</v>
      </c>
      <c r="E8" s="11" t="s">
        <v>9</v>
      </c>
      <c r="F8" s="11" t="s">
        <v>13</v>
      </c>
      <c r="G8" s="12" t="s">
        <v>20</v>
      </c>
      <c r="H8" s="12">
        <v>0</v>
      </c>
      <c r="I8" s="12">
        <v>4200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4200</v>
      </c>
    </row>
    <row r="9" spans="1:15" ht="12.75">
      <c r="A9" s="5" t="s">
        <v>10</v>
      </c>
      <c r="B9" s="6" t="s">
        <v>10</v>
      </c>
      <c r="C9" s="4" t="s">
        <v>21</v>
      </c>
      <c r="D9" s="1" t="s">
        <v>22</v>
      </c>
      <c r="E9" s="2" t="s">
        <v>9</v>
      </c>
      <c r="F9" s="2" t="s">
        <v>13</v>
      </c>
      <c r="G9" s="3" t="s">
        <v>23</v>
      </c>
      <c r="H9" s="3">
        <v>0</v>
      </c>
      <c r="I9" s="3">
        <v>2205</v>
      </c>
      <c r="J9" s="3">
        <v>0</v>
      </c>
      <c r="K9" s="3">
        <v>0</v>
      </c>
      <c r="L9" s="3">
        <v>630</v>
      </c>
      <c r="M9" s="3">
        <v>1680</v>
      </c>
      <c r="N9" s="3">
        <v>0</v>
      </c>
      <c r="O9" s="3">
        <v>4515</v>
      </c>
    </row>
    <row r="10" spans="1:15" ht="12.75">
      <c r="A10" s="7" t="s">
        <v>10</v>
      </c>
      <c r="B10" s="8" t="s">
        <v>10</v>
      </c>
      <c r="C10" s="9" t="s">
        <v>24</v>
      </c>
      <c r="D10" s="10" t="s">
        <v>25</v>
      </c>
      <c r="E10" s="11" t="s">
        <v>9</v>
      </c>
      <c r="F10" s="11" t="s">
        <v>13</v>
      </c>
      <c r="G10" s="12" t="s">
        <v>26</v>
      </c>
      <c r="H10" s="12">
        <v>0</v>
      </c>
      <c r="I10" s="12">
        <v>4095</v>
      </c>
      <c r="J10" s="12">
        <v>0</v>
      </c>
      <c r="K10" s="12">
        <v>0</v>
      </c>
      <c r="L10" s="12">
        <v>210</v>
      </c>
      <c r="M10" s="12">
        <v>0</v>
      </c>
      <c r="N10" s="12">
        <v>2016</v>
      </c>
      <c r="O10" s="12">
        <v>6321</v>
      </c>
    </row>
    <row r="11" spans="1:15" ht="12.75">
      <c r="A11" s="5" t="s">
        <v>10</v>
      </c>
      <c r="B11" s="6" t="s">
        <v>27</v>
      </c>
      <c r="C11" s="4" t="s">
        <v>28</v>
      </c>
      <c r="D11" s="1" t="s">
        <v>29</v>
      </c>
      <c r="E11" s="2" t="s">
        <v>9</v>
      </c>
      <c r="F11" s="2" t="s">
        <v>30</v>
      </c>
      <c r="G11" s="3" t="s">
        <v>31</v>
      </c>
      <c r="H11" s="3">
        <v>0</v>
      </c>
      <c r="I11" s="3">
        <v>1806</v>
      </c>
      <c r="J11" s="3">
        <v>0</v>
      </c>
      <c r="K11" s="3">
        <v>0</v>
      </c>
      <c r="L11" s="3">
        <v>546</v>
      </c>
      <c r="M11" s="3">
        <v>4158</v>
      </c>
      <c r="N11" s="3">
        <v>0</v>
      </c>
      <c r="O11" s="3">
        <v>6510</v>
      </c>
    </row>
    <row r="12" spans="1:15" ht="12.75">
      <c r="A12" s="7" t="s">
        <v>10</v>
      </c>
      <c r="B12" s="8" t="s">
        <v>27</v>
      </c>
      <c r="C12" s="9" t="s">
        <v>32</v>
      </c>
      <c r="D12" s="10" t="s">
        <v>33</v>
      </c>
      <c r="E12" s="11" t="s">
        <v>9</v>
      </c>
      <c r="F12" s="11" t="s">
        <v>30</v>
      </c>
      <c r="G12" s="12" t="s">
        <v>34</v>
      </c>
      <c r="H12" s="12">
        <v>0</v>
      </c>
      <c r="I12" s="12">
        <v>2373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2373</v>
      </c>
    </row>
    <row r="13" spans="1:15" ht="12.75">
      <c r="A13" s="5" t="s">
        <v>10</v>
      </c>
      <c r="B13" s="6" t="s">
        <v>35</v>
      </c>
      <c r="C13" s="4" t="s">
        <v>36</v>
      </c>
      <c r="D13" s="1" t="s">
        <v>37</v>
      </c>
      <c r="E13" s="2" t="s">
        <v>9</v>
      </c>
      <c r="F13" s="2" t="s">
        <v>30</v>
      </c>
      <c r="G13" s="3" t="s">
        <v>38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4431</v>
      </c>
      <c r="N13" s="3">
        <v>0</v>
      </c>
      <c r="O13" s="3">
        <v>4431</v>
      </c>
    </row>
    <row r="14" spans="1:15" ht="12.75">
      <c r="A14" s="7" t="s">
        <v>10</v>
      </c>
      <c r="B14" s="8" t="s">
        <v>35</v>
      </c>
      <c r="C14" s="9" t="s">
        <v>39</v>
      </c>
      <c r="D14" s="10" t="s">
        <v>40</v>
      </c>
      <c r="E14" s="11" t="s">
        <v>9</v>
      </c>
      <c r="F14" s="11" t="s">
        <v>30</v>
      </c>
      <c r="G14" s="12" t="s">
        <v>41</v>
      </c>
      <c r="H14" s="12">
        <v>0</v>
      </c>
      <c r="I14" s="12">
        <v>0</v>
      </c>
      <c r="J14" s="12">
        <v>0</v>
      </c>
      <c r="K14" s="12">
        <v>0</v>
      </c>
      <c r="L14" s="12">
        <v>714</v>
      </c>
      <c r="M14" s="12">
        <v>0</v>
      </c>
      <c r="N14" s="12">
        <v>0</v>
      </c>
      <c r="O14" s="12">
        <v>714</v>
      </c>
    </row>
    <row r="15" spans="1:15" ht="12.75">
      <c r="A15" s="5" t="s">
        <v>10</v>
      </c>
      <c r="B15" s="6" t="s">
        <v>35</v>
      </c>
      <c r="C15" s="4" t="s">
        <v>42</v>
      </c>
      <c r="D15" s="1" t="s">
        <v>43</v>
      </c>
      <c r="E15" s="2" t="s">
        <v>9</v>
      </c>
      <c r="F15" s="2" t="s">
        <v>30</v>
      </c>
      <c r="G15" s="3" t="s">
        <v>44</v>
      </c>
      <c r="H15" s="3">
        <v>0</v>
      </c>
      <c r="I15" s="3">
        <v>4599</v>
      </c>
      <c r="J15" s="3">
        <v>0</v>
      </c>
      <c r="K15" s="3">
        <v>0</v>
      </c>
      <c r="L15" s="3">
        <v>630</v>
      </c>
      <c r="M15" s="3">
        <v>0</v>
      </c>
      <c r="N15" s="3">
        <v>0</v>
      </c>
      <c r="O15" s="3">
        <v>5229</v>
      </c>
    </row>
    <row r="16" spans="1:15" ht="12.75">
      <c r="A16" s="7" t="s">
        <v>10</v>
      </c>
      <c r="B16" s="8" t="s">
        <v>45</v>
      </c>
      <c r="C16" s="9" t="s">
        <v>46</v>
      </c>
      <c r="D16" s="10" t="s">
        <v>47</v>
      </c>
      <c r="E16" s="11" t="s">
        <v>9</v>
      </c>
      <c r="F16" s="11" t="s">
        <v>30</v>
      </c>
      <c r="G16" s="12" t="s">
        <v>48</v>
      </c>
      <c r="H16" s="12">
        <v>0</v>
      </c>
      <c r="I16" s="12">
        <v>2898</v>
      </c>
      <c r="J16" s="12">
        <v>0</v>
      </c>
      <c r="K16" s="12">
        <v>0</v>
      </c>
      <c r="L16" s="12">
        <v>966</v>
      </c>
      <c r="M16" s="12">
        <v>1785</v>
      </c>
      <c r="N16" s="12">
        <v>0</v>
      </c>
      <c r="O16" s="12">
        <v>5649</v>
      </c>
    </row>
    <row r="17" spans="1:15" ht="12.75">
      <c r="A17" s="5" t="s">
        <v>10</v>
      </c>
      <c r="B17" s="6" t="s">
        <v>49</v>
      </c>
      <c r="C17" s="4" t="s">
        <v>50</v>
      </c>
      <c r="D17" s="1" t="s">
        <v>51</v>
      </c>
      <c r="E17" s="2" t="s">
        <v>9</v>
      </c>
      <c r="F17" s="2" t="s">
        <v>30</v>
      </c>
      <c r="G17" s="3" t="s">
        <v>52</v>
      </c>
      <c r="H17" s="3">
        <v>0</v>
      </c>
      <c r="I17" s="3">
        <v>4893</v>
      </c>
      <c r="J17" s="3">
        <v>0</v>
      </c>
      <c r="K17" s="3">
        <v>0</v>
      </c>
      <c r="L17" s="3">
        <v>420</v>
      </c>
      <c r="M17" s="3">
        <v>1512</v>
      </c>
      <c r="N17" s="3">
        <v>0</v>
      </c>
      <c r="O17" s="3">
        <v>6825</v>
      </c>
    </row>
    <row r="18" spans="1:15" ht="12.75">
      <c r="A18" s="7" t="s">
        <v>10</v>
      </c>
      <c r="B18" s="8" t="s">
        <v>53</v>
      </c>
      <c r="C18" s="9" t="s">
        <v>54</v>
      </c>
      <c r="D18" s="10" t="s">
        <v>55</v>
      </c>
      <c r="E18" s="11" t="s">
        <v>9</v>
      </c>
      <c r="F18" s="11" t="s">
        <v>56</v>
      </c>
      <c r="G18" s="12" t="s">
        <v>57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6573</v>
      </c>
      <c r="N18" s="12">
        <v>2058</v>
      </c>
      <c r="O18" s="12">
        <v>8631</v>
      </c>
    </row>
    <row r="19" spans="1:15" ht="12.75">
      <c r="A19" s="5" t="s">
        <v>10</v>
      </c>
      <c r="B19" s="6" t="s">
        <v>53</v>
      </c>
      <c r="C19" s="4" t="s">
        <v>58</v>
      </c>
      <c r="D19" s="1" t="s">
        <v>59</v>
      </c>
      <c r="E19" s="2" t="s">
        <v>9</v>
      </c>
      <c r="F19" s="2" t="s">
        <v>13</v>
      </c>
      <c r="G19" s="3" t="s">
        <v>60</v>
      </c>
      <c r="H19" s="3">
        <v>0</v>
      </c>
      <c r="I19" s="3">
        <v>11004</v>
      </c>
      <c r="J19" s="3">
        <v>0</v>
      </c>
      <c r="K19" s="3">
        <v>0</v>
      </c>
      <c r="L19" s="3">
        <v>399</v>
      </c>
      <c r="M19" s="3">
        <v>0</v>
      </c>
      <c r="N19" s="3">
        <v>0</v>
      </c>
      <c r="O19" s="3">
        <v>11403</v>
      </c>
    </row>
    <row r="20" spans="1:15" ht="12.75">
      <c r="A20" s="7" t="s">
        <v>10</v>
      </c>
      <c r="B20" s="8" t="s">
        <v>53</v>
      </c>
      <c r="C20" s="9" t="s">
        <v>61</v>
      </c>
      <c r="D20" s="10" t="s">
        <v>62</v>
      </c>
      <c r="E20" s="11" t="s">
        <v>9</v>
      </c>
      <c r="F20" s="11" t="s">
        <v>13</v>
      </c>
      <c r="G20" s="12" t="s">
        <v>63</v>
      </c>
      <c r="H20" s="12">
        <v>0</v>
      </c>
      <c r="I20" s="12">
        <v>1344</v>
      </c>
      <c r="J20" s="12">
        <v>0</v>
      </c>
      <c r="K20" s="12">
        <v>0</v>
      </c>
      <c r="L20" s="12">
        <v>84</v>
      </c>
      <c r="M20" s="12">
        <v>819</v>
      </c>
      <c r="N20" s="12">
        <v>0</v>
      </c>
      <c r="O20" s="12">
        <v>2247</v>
      </c>
    </row>
    <row r="21" spans="1:15" ht="12.75">
      <c r="A21" s="17" t="s">
        <v>10</v>
      </c>
      <c r="B21" s="18" t="s">
        <v>53</v>
      </c>
      <c r="C21" s="19" t="s">
        <v>64</v>
      </c>
      <c r="D21" s="20" t="s">
        <v>65</v>
      </c>
      <c r="E21" s="21" t="s">
        <v>9</v>
      </c>
      <c r="F21" s="21" t="s">
        <v>13</v>
      </c>
      <c r="G21" s="22" t="s">
        <v>66</v>
      </c>
      <c r="H21" s="22">
        <v>0</v>
      </c>
      <c r="I21" s="22">
        <v>1575</v>
      </c>
      <c r="J21" s="22">
        <v>0</v>
      </c>
      <c r="K21" s="22">
        <v>0</v>
      </c>
      <c r="L21" s="22">
        <v>0</v>
      </c>
      <c r="M21" s="22">
        <v>882</v>
      </c>
      <c r="N21" s="22">
        <v>1029</v>
      </c>
      <c r="O21" s="22">
        <v>3486</v>
      </c>
    </row>
  </sheetData>
  <autoFilter ref="A5:O21"/>
  <customSheetViews>
    <customSheetView guid="{B475368E-055E-4CEB-95F5-B4326603563B}" filter="1" showAutoFilter="1">
      <pageMargins left="0.511811024" right="0.511811024" top="0.78740157499999996" bottom="0.78740157499999996" header="0.31496062000000002" footer="0.31496062000000002"/>
      <autoFilter ref="C7:P372"/>
    </customSheetView>
  </customSheetViews>
  <mergeCells count="3">
    <mergeCell ref="A1:C3"/>
    <mergeCell ref="D1:O2"/>
    <mergeCell ref="D3:G3"/>
  </mergeCells>
  <conditionalFormatting sqref="D6:D21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2578125" defaultRowHeight="15.75" customHeight="1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REP_EST_PARC</vt:lpstr>
      <vt:lpstr>Página26</vt:lpstr>
      <vt:lpstr>Página27</vt:lpstr>
      <vt:lpstr>Página28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Martins Sousa Machado</dc:creator>
  <cp:lastModifiedBy>NOT</cp:lastModifiedBy>
  <dcterms:created xsi:type="dcterms:W3CDTF">2022-04-01T18:18:12Z</dcterms:created>
  <dcterms:modified xsi:type="dcterms:W3CDTF">2022-04-06T17:36:20Z</dcterms:modified>
</cp:coreProperties>
</file>